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<sst xmlns="http://schemas.openxmlformats.org/spreadsheetml/2006/main" count="59" uniqueCount="58">
  <si>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</si>
  <si>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</si>
  <si>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</si>
  <si>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</si>
  <si>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</si>
  <si>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</si>
  <si>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</si>
  <si>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</si>
  <si>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</si>
  <si>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</si>
  <si>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</si>
  <si>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</si>
  <si>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</si>
  <si>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</si>
  <si>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</si>
  <si>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</si>
  <si>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</si>
  <si>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</si>
  <si>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</si>
  <si>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</si>
  <si>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</si>
  <si>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</si>
  <si>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</si>
  <si>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</si>
  <si>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</si>
  <si>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</si>
  <si>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</si>
  <si>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St</t>
  </si>
  <si>
    <t>Plp</t>
  </si>
  <si>
    <t>Pl</t>
  </si>
  <si>
    <t>Ov-i</t>
  </si>
  <si>
    <t>Dn</t>
  </si>
  <si>
    <t>Nar</t>
  </si>
  <si>
    <t>Rz</t>
  </si>
  <si>
    <t>Os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</si>
  <si>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</si>
  <si>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</si>
  <si>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</si>
  <si>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</si>
  <si>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</si>
  <si>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</si>
  <si>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</si>
  <si>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</si>
  <si>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</si>
  <si>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</si>
  <si>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</si>
  <si>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</si>
  <si>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</si>
  <si>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Municipal Court -- Case Filings</t>
  </si>
  <si>
    <t>Sarajevo I</t>
  </si>
  <si>
    <t>SuM</t>
  </si>
  <si>
    <t>Ov</t>
  </si>
  <si>
    <t>CASELOAD INDEX (the number of judges needed to cover the core caseload)</t>
  </si>
  <si>
    <t xml:space="preserve">Bankrupcty and Liquidation cases from the Cantonal Court, to be handled by the new Commericial Division </t>
  </si>
  <si>
    <t>RL</t>
  </si>
  <si>
    <t>Caseload Index from the other Municipal Courts consolidated with this one</t>
  </si>
  <si>
    <t>ADJUSTED CASELOAD INDEX</t>
  </si>
  <si>
    <t>Sarajevo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</si>
</sst>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5"/>
  <sheetViews>
    <sheetView tabSelected="1" workbookViewId="0" topLeftCell="A54">
      <selection activeCell="A38" sqref="A38:IV38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49</v>
      </c>
      <c r="E2" s="11"/>
    </row>
    <row r="3" ht="26.25">
      <c r="A3" s="11" t="s">
        <v>48</v>
      </c>
    </row>
    <row r="7" spans="2:40" ht="13.5" thickBot="1"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1"/>
      <c r="B8" s="4"/>
      <c r="C8" s="5"/>
      <c r="D8" s="5"/>
      <c r="E8" s="5"/>
      <c r="F8" s="6" t="s">
        <v>38</v>
      </c>
      <c r="G8" s="6" t="s">
        <v>39</v>
      </c>
      <c r="H8" s="6" t="s">
        <v>44</v>
      </c>
      <c r="I8" s="6" t="s">
        <v>43</v>
      </c>
      <c r="J8" s="6" t="s">
        <v>46</v>
      </c>
      <c r="K8" s="5"/>
      <c r="L8" s="7" t="s">
        <v>47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 customHeight="1" thickBot="1">
      <c r="A9" s="1"/>
      <c r="B9" s="8">
        <v>1998</v>
      </c>
      <c r="C9" s="9">
        <v>1999</v>
      </c>
      <c r="D9" s="9">
        <v>2000</v>
      </c>
      <c r="E9" s="9">
        <v>2001</v>
      </c>
      <c r="F9" s="9">
        <v>2002</v>
      </c>
      <c r="G9" s="9" t="s">
        <v>40</v>
      </c>
      <c r="H9" s="9" t="s">
        <v>42</v>
      </c>
      <c r="I9" s="9" t="s">
        <v>42</v>
      </c>
      <c r="J9" s="9" t="s">
        <v>37</v>
      </c>
      <c r="K9" s="9" t="s">
        <v>36</v>
      </c>
      <c r="L9" s="10" t="s">
        <v>45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 customHeight="1">
      <c r="A10" s="1"/>
      <c r="B10" s="2"/>
      <c r="C10" s="2"/>
      <c r="D10" s="2"/>
      <c r="E10" s="2"/>
      <c r="F10" s="2"/>
      <c r="G10" s="2"/>
      <c r="H10" s="2"/>
      <c r="I10" s="2"/>
      <c r="J10" s="12"/>
      <c r="K10" s="12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0</v>
      </c>
      <c r="B11" s="12">
        <v>637</v>
      </c>
      <c r="C11" s="12">
        <v>844</v>
      </c>
      <c r="D11" s="12">
        <v>751</v>
      </c>
      <c r="E11" s="12">
        <v>744</v>
      </c>
      <c r="F11" s="12">
        <v>398</v>
      </c>
      <c r="G11" s="12">
        <f>PRODUCT(F11,2)</f>
        <v>796</v>
      </c>
      <c r="H11" s="12">
        <f aca="true" t="shared" si="0" ref="H11:H24">AVERAGE(B11,C11,D11,E11,G11)</f>
        <v>754.4</v>
      </c>
      <c r="I11" s="12">
        <f aca="true" t="shared" si="1" ref="I11:I24">AVERAGE(E11,G11)</f>
        <v>770</v>
      </c>
      <c r="J11" s="12">
        <v>220</v>
      </c>
      <c r="K11" s="12">
        <f>POWER(J11,-1)</f>
        <v>0.004545454545454545</v>
      </c>
      <c r="L11" s="13">
        <f>PRODUCT(I11,K11)</f>
        <v>3.5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1</v>
      </c>
      <c r="B12" s="12">
        <v>199</v>
      </c>
      <c r="C12" s="12">
        <v>264</v>
      </c>
      <c r="D12" s="12">
        <v>273</v>
      </c>
      <c r="E12" s="12">
        <v>369</v>
      </c>
      <c r="F12" s="12">
        <v>201</v>
      </c>
      <c r="G12" s="12">
        <f aca="true" t="shared" si="2" ref="G12:G46">PRODUCT(F12,2)</f>
        <v>402</v>
      </c>
      <c r="H12" s="12">
        <f t="shared" si="0"/>
        <v>301.4</v>
      </c>
      <c r="I12" s="12">
        <f t="shared" si="1"/>
        <v>385.5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2</v>
      </c>
      <c r="B13" s="12">
        <v>43</v>
      </c>
      <c r="C13" s="12">
        <v>44</v>
      </c>
      <c r="D13" s="12">
        <v>60</v>
      </c>
      <c r="E13" s="12">
        <v>66</v>
      </c>
      <c r="F13" s="12">
        <v>40</v>
      </c>
      <c r="G13" s="12">
        <f t="shared" si="2"/>
        <v>80</v>
      </c>
      <c r="H13" s="12">
        <f t="shared" si="0"/>
        <v>58.6</v>
      </c>
      <c r="I13" s="12">
        <f t="shared" si="1"/>
        <v>73</v>
      </c>
      <c r="J13" s="12">
        <v>220</v>
      </c>
      <c r="K13" s="12">
        <f aca="true" t="shared" si="3" ref="K13:K36">POWER(J13,-1)</f>
        <v>0.004545454545454545</v>
      </c>
      <c r="L13" s="13">
        <f aca="true" t="shared" si="4" ref="L13:L36">PRODUCT(I13,K13)</f>
        <v>0.3318181818181818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3</v>
      </c>
      <c r="B14" s="12">
        <v>130</v>
      </c>
      <c r="C14" s="12">
        <v>292</v>
      </c>
      <c r="D14" s="12">
        <v>253</v>
      </c>
      <c r="E14" s="12">
        <v>315</v>
      </c>
      <c r="F14" s="12">
        <v>178</v>
      </c>
      <c r="G14" s="12">
        <f t="shared" si="2"/>
        <v>356</v>
      </c>
      <c r="H14" s="12">
        <f t="shared" si="0"/>
        <v>269.2</v>
      </c>
      <c r="I14" s="12">
        <f t="shared" si="1"/>
        <v>335.5</v>
      </c>
      <c r="J14" s="12"/>
      <c r="K14" s="12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4</v>
      </c>
      <c r="B15" s="12">
        <v>3131</v>
      </c>
      <c r="C15" s="12">
        <v>3330</v>
      </c>
      <c r="D15" s="12">
        <v>1365</v>
      </c>
      <c r="E15" s="12">
        <v>0</v>
      </c>
      <c r="F15" s="12">
        <v>0</v>
      </c>
      <c r="G15" s="12">
        <f t="shared" si="2"/>
        <v>0</v>
      </c>
      <c r="H15" s="12">
        <f t="shared" si="0"/>
        <v>1565.2</v>
      </c>
      <c r="I15" s="12">
        <f t="shared" si="1"/>
        <v>0</v>
      </c>
      <c r="J15" s="12"/>
      <c r="K15" s="12"/>
      <c r="L15" s="1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5</v>
      </c>
      <c r="B16" s="12">
        <v>373</v>
      </c>
      <c r="C16" s="12">
        <v>765</v>
      </c>
      <c r="D16" s="12">
        <v>946</v>
      </c>
      <c r="E16" s="12">
        <v>850</v>
      </c>
      <c r="F16" s="12">
        <v>458</v>
      </c>
      <c r="G16" s="12">
        <f t="shared" si="2"/>
        <v>916</v>
      </c>
      <c r="H16" s="12">
        <f t="shared" si="0"/>
        <v>770</v>
      </c>
      <c r="I16" s="12">
        <f t="shared" si="1"/>
        <v>883</v>
      </c>
      <c r="J16" s="12"/>
      <c r="K16" s="12"/>
      <c r="L16" s="1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6</v>
      </c>
      <c r="B17" s="12">
        <v>2406</v>
      </c>
      <c r="C17" s="12">
        <v>2311</v>
      </c>
      <c r="D17" s="12">
        <v>2663</v>
      </c>
      <c r="E17" s="12">
        <v>2504</v>
      </c>
      <c r="F17" s="12">
        <v>1777</v>
      </c>
      <c r="G17" s="12">
        <f t="shared" si="2"/>
        <v>3554</v>
      </c>
      <c r="H17" s="12">
        <f t="shared" si="0"/>
        <v>2687.6</v>
      </c>
      <c r="I17" s="12">
        <f t="shared" si="1"/>
        <v>3029</v>
      </c>
      <c r="J17" s="12">
        <v>300</v>
      </c>
      <c r="K17" s="12">
        <f t="shared" si="3"/>
        <v>0.0033333333333333335</v>
      </c>
      <c r="L17" s="13">
        <f t="shared" si="4"/>
        <v>10.096666666666668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7</v>
      </c>
      <c r="B18" s="12">
        <v>1104</v>
      </c>
      <c r="C18" s="12">
        <v>753</v>
      </c>
      <c r="D18" s="12">
        <v>782</v>
      </c>
      <c r="E18" s="12">
        <v>787</v>
      </c>
      <c r="F18" s="12">
        <v>523</v>
      </c>
      <c r="G18" s="12">
        <f t="shared" si="2"/>
        <v>1046</v>
      </c>
      <c r="H18" s="12">
        <f t="shared" si="0"/>
        <v>894.4</v>
      </c>
      <c r="I18" s="12">
        <f t="shared" si="1"/>
        <v>916.5</v>
      </c>
      <c r="J18" s="12">
        <v>300</v>
      </c>
      <c r="K18" s="12">
        <f t="shared" si="3"/>
        <v>0.0033333333333333335</v>
      </c>
      <c r="L18" s="13">
        <f t="shared" si="4"/>
        <v>3.055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8</v>
      </c>
      <c r="B19" s="12">
        <v>193</v>
      </c>
      <c r="C19" s="12">
        <v>372</v>
      </c>
      <c r="D19" s="12">
        <v>757</v>
      </c>
      <c r="E19" s="12">
        <v>900</v>
      </c>
      <c r="F19" s="12">
        <v>296</v>
      </c>
      <c r="G19" s="12">
        <f t="shared" si="2"/>
        <v>592</v>
      </c>
      <c r="H19" s="12">
        <f t="shared" si="0"/>
        <v>562.8</v>
      </c>
      <c r="I19" s="12">
        <f t="shared" si="1"/>
        <v>746</v>
      </c>
      <c r="J19" s="12">
        <v>600</v>
      </c>
      <c r="K19" s="12">
        <f t="shared" si="3"/>
        <v>0.0016666666666666668</v>
      </c>
      <c r="L19" s="13">
        <f t="shared" si="4"/>
        <v>1.2433333333333334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9</v>
      </c>
      <c r="B20" s="12">
        <v>200</v>
      </c>
      <c r="C20" s="12">
        <v>999</v>
      </c>
      <c r="D20" s="12">
        <v>1652</v>
      </c>
      <c r="E20" s="12">
        <v>1850</v>
      </c>
      <c r="F20" s="12">
        <v>730</v>
      </c>
      <c r="G20" s="12">
        <f t="shared" si="2"/>
        <v>1460</v>
      </c>
      <c r="H20" s="12">
        <f t="shared" si="0"/>
        <v>1232.2</v>
      </c>
      <c r="I20" s="12">
        <f t="shared" si="1"/>
        <v>1655</v>
      </c>
      <c r="J20" s="12">
        <v>600</v>
      </c>
      <c r="K20" s="12">
        <f t="shared" si="3"/>
        <v>0.0016666666666666668</v>
      </c>
      <c r="L20" s="13">
        <f t="shared" si="4"/>
        <v>2.7583333333333333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10</v>
      </c>
      <c r="B21" s="12">
        <v>2418</v>
      </c>
      <c r="C21" s="12">
        <v>2406</v>
      </c>
      <c r="D21" s="12">
        <v>2652</v>
      </c>
      <c r="E21" s="12">
        <v>2592</v>
      </c>
      <c r="F21" s="12">
        <v>1230</v>
      </c>
      <c r="G21" s="12">
        <f t="shared" si="2"/>
        <v>2460</v>
      </c>
      <c r="H21" s="12">
        <f t="shared" si="0"/>
        <v>2505.6</v>
      </c>
      <c r="I21" s="12">
        <f t="shared" si="1"/>
        <v>2526</v>
      </c>
      <c r="J21" s="14">
        <v>750</v>
      </c>
      <c r="K21" s="12">
        <f t="shared" si="3"/>
        <v>0.0013333333333333333</v>
      </c>
      <c r="L21" s="13">
        <f t="shared" si="4"/>
        <v>3.368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11</v>
      </c>
      <c r="B22" s="12">
        <v>181</v>
      </c>
      <c r="C22" s="12">
        <v>189</v>
      </c>
      <c r="D22" s="12">
        <v>227</v>
      </c>
      <c r="E22" s="12">
        <v>213</v>
      </c>
      <c r="F22" s="12">
        <v>84</v>
      </c>
      <c r="G22" s="12">
        <f t="shared" si="2"/>
        <v>168</v>
      </c>
      <c r="H22" s="12">
        <f t="shared" si="0"/>
        <v>195.6</v>
      </c>
      <c r="I22" s="12">
        <f t="shared" si="1"/>
        <v>190.5</v>
      </c>
      <c r="J22" s="14">
        <v>300</v>
      </c>
      <c r="K22" s="12">
        <f t="shared" si="3"/>
        <v>0.0033333333333333335</v>
      </c>
      <c r="L22" s="13">
        <f t="shared" si="4"/>
        <v>0.635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12</v>
      </c>
      <c r="B23" s="12">
        <v>1555</v>
      </c>
      <c r="C23" s="12">
        <v>1129</v>
      </c>
      <c r="D23" s="12">
        <v>1208</v>
      </c>
      <c r="E23" s="12">
        <v>889</v>
      </c>
      <c r="F23" s="12">
        <v>474</v>
      </c>
      <c r="G23" s="12">
        <f t="shared" si="2"/>
        <v>948</v>
      </c>
      <c r="H23" s="12">
        <f t="shared" si="0"/>
        <v>1145.8</v>
      </c>
      <c r="I23" s="12">
        <f t="shared" si="1"/>
        <v>918.5</v>
      </c>
      <c r="J23" s="14"/>
      <c r="K23" s="12"/>
      <c r="L23" s="1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13</v>
      </c>
      <c r="B24" s="12">
        <v>376</v>
      </c>
      <c r="C24" s="12">
        <v>259</v>
      </c>
      <c r="D24" s="12">
        <v>95</v>
      </c>
      <c r="E24" s="12">
        <v>107</v>
      </c>
      <c r="F24" s="12">
        <v>76</v>
      </c>
      <c r="G24" s="12">
        <f t="shared" si="2"/>
        <v>152</v>
      </c>
      <c r="H24" s="12">
        <f t="shared" si="0"/>
        <v>197.8</v>
      </c>
      <c r="I24" s="12">
        <f t="shared" si="1"/>
        <v>129.5</v>
      </c>
      <c r="J24" s="14"/>
      <c r="K24" s="12"/>
      <c r="L24" s="1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14</v>
      </c>
      <c r="B25" s="12">
        <v>7934</v>
      </c>
      <c r="C25" s="12">
        <v>17985</v>
      </c>
      <c r="D25" s="12">
        <v>18264</v>
      </c>
      <c r="E25" s="12">
        <v>18374</v>
      </c>
      <c r="F25" s="12">
        <v>9030</v>
      </c>
      <c r="G25" s="12">
        <f t="shared" si="2"/>
        <v>18060</v>
      </c>
      <c r="H25" s="12">
        <f>AVERAGE(B25,C25,D25,E25,G25)</f>
        <v>16123.4</v>
      </c>
      <c r="I25" s="12">
        <f>AVERAGE(E25,G25)</f>
        <v>18217</v>
      </c>
      <c r="J25" s="14">
        <v>3300</v>
      </c>
      <c r="K25" s="12">
        <f t="shared" si="3"/>
        <v>0.00030303030303030303</v>
      </c>
      <c r="L25" s="13">
        <f t="shared" si="4"/>
        <v>5.5203030303030305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15</v>
      </c>
      <c r="B26" s="12"/>
      <c r="C26" s="12"/>
      <c r="D26" s="12"/>
      <c r="E26" s="12"/>
      <c r="F26" s="12">
        <v>0</v>
      </c>
      <c r="G26" s="12">
        <f t="shared" si="2"/>
        <v>0</v>
      </c>
      <c r="H26" s="12">
        <f aca="true" t="shared" si="5" ref="H26:H46">AVERAGE(B26,C26,D26,E26,G26)</f>
        <v>0</v>
      </c>
      <c r="I26" s="12">
        <f aca="true" t="shared" si="6" ref="I26:I46">AVERAGE(E26,G26)</f>
        <v>0</v>
      </c>
      <c r="J26" s="14">
        <v>3300</v>
      </c>
      <c r="K26" s="12">
        <f t="shared" si="3"/>
        <v>0.00030303030303030303</v>
      </c>
      <c r="L26" s="13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16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3300</v>
      </c>
      <c r="K27" s="12">
        <f t="shared" si="3"/>
        <v>0.00030303030303030303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17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3300</v>
      </c>
      <c r="K28" s="12">
        <f t="shared" si="3"/>
        <v>0.00030303030303030303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18</v>
      </c>
      <c r="B29" s="12">
        <v>4171</v>
      </c>
      <c r="C29" s="12">
        <v>6016</v>
      </c>
      <c r="D29" s="12">
        <v>5218</v>
      </c>
      <c r="E29" s="12">
        <v>4896</v>
      </c>
      <c r="F29" s="12">
        <v>2952</v>
      </c>
      <c r="G29" s="12">
        <f t="shared" si="2"/>
        <v>5904</v>
      </c>
      <c r="H29" s="12">
        <f t="shared" si="5"/>
        <v>5241</v>
      </c>
      <c r="I29" s="12">
        <f t="shared" si="6"/>
        <v>5400</v>
      </c>
      <c r="J29" s="14">
        <v>5500</v>
      </c>
      <c r="K29" s="12">
        <f t="shared" si="3"/>
        <v>0.0001818181818181818</v>
      </c>
      <c r="L29" s="13">
        <f t="shared" si="4"/>
        <v>0.9818181818181818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19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5500</v>
      </c>
      <c r="K30" s="12">
        <f t="shared" si="3"/>
        <v>0.0001818181818181818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20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4">
        <v>5500</v>
      </c>
      <c r="K31" s="12">
        <f t="shared" si="3"/>
        <v>0.0001818181818181818</v>
      </c>
      <c r="L31" s="13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21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4">
        <v>5500</v>
      </c>
      <c r="K32" s="12">
        <f t="shared" si="3"/>
        <v>0.0001818181818181818</v>
      </c>
      <c r="L32" s="13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22</v>
      </c>
      <c r="B33" s="12">
        <v>546</v>
      </c>
      <c r="C33" s="12">
        <v>477</v>
      </c>
      <c r="D33" s="12">
        <v>770</v>
      </c>
      <c r="E33" s="12">
        <v>559</v>
      </c>
      <c r="F33" s="12">
        <v>516</v>
      </c>
      <c r="G33" s="12">
        <f t="shared" si="2"/>
        <v>1032</v>
      </c>
      <c r="H33" s="12">
        <f t="shared" si="5"/>
        <v>676.8</v>
      </c>
      <c r="I33" s="12">
        <f t="shared" si="6"/>
        <v>795.5</v>
      </c>
      <c r="J33" s="14">
        <v>300</v>
      </c>
      <c r="K33" s="12">
        <f t="shared" si="3"/>
        <v>0.0033333333333333335</v>
      </c>
      <c r="L33" s="13">
        <f t="shared" si="4"/>
        <v>2.651666666666667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23</v>
      </c>
      <c r="B34" s="12">
        <v>16</v>
      </c>
      <c r="C34" s="12">
        <v>15</v>
      </c>
      <c r="D34" s="12">
        <v>1</v>
      </c>
      <c r="E34" s="12">
        <v>8</v>
      </c>
      <c r="F34" s="12">
        <v>5</v>
      </c>
      <c r="G34" s="12">
        <f t="shared" si="2"/>
        <v>10</v>
      </c>
      <c r="H34" s="12">
        <f t="shared" si="5"/>
        <v>10</v>
      </c>
      <c r="I34" s="12">
        <f t="shared" si="6"/>
        <v>9</v>
      </c>
      <c r="J34" s="14">
        <v>900</v>
      </c>
      <c r="K34" s="12">
        <f t="shared" si="3"/>
        <v>0.0011111111111111111</v>
      </c>
      <c r="L34" s="13">
        <f t="shared" si="4"/>
        <v>0.01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24</v>
      </c>
      <c r="B35" s="12">
        <v>2068</v>
      </c>
      <c r="C35" s="12">
        <v>13147</v>
      </c>
      <c r="D35" s="12">
        <v>25500</v>
      </c>
      <c r="E35" s="12">
        <v>10391</v>
      </c>
      <c r="F35" s="12">
        <v>6740</v>
      </c>
      <c r="G35" s="12">
        <f t="shared" si="2"/>
        <v>13480</v>
      </c>
      <c r="H35" s="12">
        <f t="shared" si="5"/>
        <v>12917.2</v>
      </c>
      <c r="I35" s="12">
        <f t="shared" si="6"/>
        <v>11935.5</v>
      </c>
      <c r="J35" s="12"/>
      <c r="K35" s="12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25</v>
      </c>
      <c r="B36" s="12"/>
      <c r="C36" s="12"/>
      <c r="D36" s="12"/>
      <c r="E36" s="12"/>
      <c r="F36" s="12">
        <v>0</v>
      </c>
      <c r="G36" s="12">
        <f t="shared" si="2"/>
        <v>0</v>
      </c>
      <c r="H36" s="12">
        <f t="shared" si="5"/>
        <v>0</v>
      </c>
      <c r="I36" s="12">
        <f t="shared" si="6"/>
        <v>0</v>
      </c>
      <c r="J36" s="12">
        <v>700</v>
      </c>
      <c r="K36" s="12">
        <f t="shared" si="3"/>
        <v>0.0014285714285714286</v>
      </c>
      <c r="L36" s="13">
        <f t="shared" si="4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26</v>
      </c>
      <c r="B37" s="12">
        <v>165</v>
      </c>
      <c r="C37" s="12">
        <v>123</v>
      </c>
      <c r="D37" s="12">
        <v>129</v>
      </c>
      <c r="E37" s="12">
        <v>145</v>
      </c>
      <c r="F37" s="12">
        <v>110</v>
      </c>
      <c r="G37" s="12">
        <f t="shared" si="2"/>
        <v>220</v>
      </c>
      <c r="H37" s="12">
        <f t="shared" si="5"/>
        <v>156.4</v>
      </c>
      <c r="I37" s="12">
        <f t="shared" si="6"/>
        <v>182.5</v>
      </c>
      <c r="J37" s="12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28</v>
      </c>
      <c r="B38" s="12">
        <v>18</v>
      </c>
      <c r="C38" s="12">
        <v>46</v>
      </c>
      <c r="D38" s="12">
        <v>10</v>
      </c>
      <c r="E38" s="12">
        <v>13</v>
      </c>
      <c r="F38" s="12">
        <v>8</v>
      </c>
      <c r="G38" s="12">
        <f t="shared" si="2"/>
        <v>16</v>
      </c>
      <c r="H38" s="12">
        <f t="shared" si="5"/>
        <v>20.6</v>
      </c>
      <c r="I38" s="12">
        <f t="shared" si="6"/>
        <v>14.5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29</v>
      </c>
      <c r="B39" s="12">
        <v>196</v>
      </c>
      <c r="C39" s="12">
        <v>16</v>
      </c>
      <c r="D39" s="12">
        <v>25</v>
      </c>
      <c r="E39" s="12">
        <v>5</v>
      </c>
      <c r="F39" s="12">
        <v>3</v>
      </c>
      <c r="G39" s="12">
        <f t="shared" si="2"/>
        <v>6</v>
      </c>
      <c r="H39" s="12">
        <f t="shared" si="5"/>
        <v>49.6</v>
      </c>
      <c r="I39" s="12">
        <f t="shared" si="6"/>
        <v>5.5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30</v>
      </c>
      <c r="B40" s="12">
        <v>31630</v>
      </c>
      <c r="C40" s="12">
        <v>28419</v>
      </c>
      <c r="D40" s="12">
        <v>36153</v>
      </c>
      <c r="E40" s="12">
        <v>31800</v>
      </c>
      <c r="F40" s="12">
        <v>17230</v>
      </c>
      <c r="G40" s="12">
        <f t="shared" si="2"/>
        <v>34460</v>
      </c>
      <c r="H40" s="12">
        <f t="shared" si="5"/>
        <v>32492.4</v>
      </c>
      <c r="I40" s="12">
        <f t="shared" si="6"/>
        <v>33130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31</v>
      </c>
      <c r="B41" s="12">
        <v>6136</v>
      </c>
      <c r="C41" s="12">
        <v>7954</v>
      </c>
      <c r="D41" s="12">
        <v>11520</v>
      </c>
      <c r="E41" s="12">
        <v>13440</v>
      </c>
      <c r="F41" s="12">
        <v>7246</v>
      </c>
      <c r="G41" s="12">
        <f t="shared" si="2"/>
        <v>14492</v>
      </c>
      <c r="H41" s="12">
        <f t="shared" si="5"/>
        <v>10708.4</v>
      </c>
      <c r="I41" s="12">
        <f t="shared" si="6"/>
        <v>13966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32</v>
      </c>
      <c r="B42" s="12">
        <v>44873</v>
      </c>
      <c r="C42" s="12">
        <v>44324</v>
      </c>
      <c r="D42" s="12">
        <v>56273</v>
      </c>
      <c r="E42" s="12">
        <v>47957</v>
      </c>
      <c r="F42" s="12">
        <v>24021</v>
      </c>
      <c r="G42" s="12">
        <f t="shared" si="2"/>
        <v>48042</v>
      </c>
      <c r="H42" s="12">
        <f t="shared" si="5"/>
        <v>48293.8</v>
      </c>
      <c r="I42" s="12">
        <f t="shared" si="6"/>
        <v>47999.5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33</v>
      </c>
      <c r="B43" s="12">
        <v>714</v>
      </c>
      <c r="C43" s="12">
        <v>893</v>
      </c>
      <c r="D43" s="12">
        <v>907</v>
      </c>
      <c r="E43" s="12">
        <v>785</v>
      </c>
      <c r="F43" s="12">
        <v>461</v>
      </c>
      <c r="G43" s="12">
        <f t="shared" si="2"/>
        <v>922</v>
      </c>
      <c r="H43" s="12">
        <f t="shared" si="5"/>
        <v>844.2</v>
      </c>
      <c r="I43" s="12">
        <f t="shared" si="6"/>
        <v>853.5</v>
      </c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34</v>
      </c>
      <c r="B44" s="12">
        <v>8</v>
      </c>
      <c r="C44" s="12">
        <v>9</v>
      </c>
      <c r="D44" s="12">
        <v>16</v>
      </c>
      <c r="E44" s="12">
        <v>23</v>
      </c>
      <c r="F44" s="12">
        <v>28</v>
      </c>
      <c r="G44" s="12">
        <f t="shared" si="2"/>
        <v>56</v>
      </c>
      <c r="H44" s="12">
        <f t="shared" si="5"/>
        <v>22.4</v>
      </c>
      <c r="I44" s="12">
        <f t="shared" si="6"/>
        <v>39.5</v>
      </c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50</v>
      </c>
      <c r="B45" s="12">
        <v>693</v>
      </c>
      <c r="C45" s="12">
        <v>510</v>
      </c>
      <c r="D45" s="12">
        <v>704</v>
      </c>
      <c r="E45" s="12">
        <v>820</v>
      </c>
      <c r="F45" s="12">
        <v>460</v>
      </c>
      <c r="G45" s="12">
        <f t="shared" si="2"/>
        <v>920</v>
      </c>
      <c r="H45" s="12">
        <f t="shared" si="5"/>
        <v>729.4</v>
      </c>
      <c r="I45" s="12">
        <f t="shared" si="6"/>
        <v>870</v>
      </c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51</v>
      </c>
      <c r="B46" s="12">
        <v>14079</v>
      </c>
      <c r="C46" s="12">
        <v>18377</v>
      </c>
      <c r="D46" s="12">
        <v>20002</v>
      </c>
      <c r="E46" s="12">
        <v>17030</v>
      </c>
      <c r="F46" s="12">
        <v>9604</v>
      </c>
      <c r="G46" s="12">
        <f t="shared" si="2"/>
        <v>19208</v>
      </c>
      <c r="H46" s="12">
        <f t="shared" si="5"/>
        <v>17739.2</v>
      </c>
      <c r="I46" s="12">
        <f t="shared" si="6"/>
        <v>18119</v>
      </c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52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>
        <f>SUM(L11:L46)</f>
        <v>34.15193939393939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6" t="s">
        <v>35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5"/>
      <c r="B51" s="16" t="s">
        <v>41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 t="s">
        <v>53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27</v>
      </c>
      <c r="B54" s="12"/>
      <c r="C54" s="12">
        <v>8</v>
      </c>
      <c r="D54" s="12">
        <v>3</v>
      </c>
      <c r="E54" s="12">
        <v>7</v>
      </c>
      <c r="F54" s="12">
        <v>2</v>
      </c>
      <c r="G54" s="12">
        <f>PRODUCT(F54,2)</f>
        <v>4</v>
      </c>
      <c r="H54" s="12">
        <f>AVERAGE(B54,C54,D54,E54,G54)</f>
        <v>5.5</v>
      </c>
      <c r="I54" s="12">
        <f>AVERAGE(E54,G54)</f>
        <v>5.5</v>
      </c>
      <c r="J54" s="12">
        <v>44</v>
      </c>
      <c r="K54" s="12">
        <f>POWER(J54,-1)</f>
        <v>0.022727272727272728</v>
      </c>
      <c r="L54" s="13">
        <f>PRODUCT(I54,K54)</f>
        <v>0.125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3" t="s">
        <v>54</v>
      </c>
      <c r="B55" s="12">
        <v>50</v>
      </c>
      <c r="C55" s="12">
        <v>77</v>
      </c>
      <c r="D55" s="12">
        <v>215</v>
      </c>
      <c r="E55" s="12">
        <v>134</v>
      </c>
      <c r="F55" s="12">
        <v>70</v>
      </c>
      <c r="G55" s="12">
        <f>PRODUCT(F55,2)</f>
        <v>140</v>
      </c>
      <c r="H55" s="12">
        <f>AVERAGE(B55,C55,D55,E55,G55)</f>
        <v>123.2</v>
      </c>
      <c r="I55" s="12">
        <f>AVERAGE(E55,G55)</f>
        <v>137</v>
      </c>
      <c r="J55" s="12">
        <v>110</v>
      </c>
      <c r="K55" s="12">
        <f>POWER(J55,-1)</f>
        <v>0.00909090909090909</v>
      </c>
      <c r="L55" s="13">
        <f>PRODUCT(I55,K55)</f>
        <v>1.2454545454545454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 t="s">
        <v>55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5" t="s">
        <v>57</v>
      </c>
      <c r="C58" s="15"/>
      <c r="D58" s="15"/>
      <c r="E58" s="15"/>
      <c r="F58" s="15"/>
      <c r="G58" s="15"/>
      <c r="H58" s="15"/>
      <c r="I58" s="15"/>
      <c r="J58" s="15"/>
      <c r="K58" s="15"/>
      <c r="L58" s="12">
        <v>55.64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3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3" t="s">
        <v>56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3">
        <f>SUM(L48:L59)</f>
        <v>91.16239393939392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2002-07-20T09:12:34Z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